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tcri\Desktop\"/>
    </mc:Choice>
  </mc:AlternateContent>
  <bookViews>
    <workbookView xWindow="0" yWindow="0" windowWidth="21270" windowHeight="120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  <c r="C7" i="1"/>
  <c r="D7" i="1" s="1"/>
  <c r="E7" i="1" s="1"/>
  <c r="F7" i="1" s="1"/>
  <c r="G7" i="1" s="1"/>
  <c r="C8" i="1"/>
  <c r="D8" i="1" s="1"/>
  <c r="E8" i="1" s="1"/>
  <c r="F8" i="1" s="1"/>
  <c r="G8" i="1" s="1"/>
  <c r="C9" i="1"/>
  <c r="D9" i="1" s="1"/>
  <c r="E9" i="1" s="1"/>
  <c r="F9" i="1" s="1"/>
  <c r="G9" i="1" s="1"/>
  <c r="H9" i="1" s="1"/>
  <c r="C10" i="1"/>
  <c r="D10" i="1" s="1"/>
  <c r="E10" i="1" s="1"/>
  <c r="F10" i="1" s="1"/>
  <c r="G10" i="1" s="1"/>
  <c r="C11" i="1"/>
  <c r="C12" i="1"/>
  <c r="D12" i="1" s="1"/>
  <c r="E12" i="1" s="1"/>
  <c r="F12" i="1" s="1"/>
  <c r="G12" i="1" s="1"/>
  <c r="H12" i="1" s="1"/>
  <c r="C13" i="1"/>
  <c r="C14" i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H17" i="1" s="1"/>
  <c r="C5" i="1"/>
  <c r="D5" i="1" s="1"/>
  <c r="E5" i="1" s="1"/>
  <c r="F5" i="1" s="1"/>
  <c r="G5" i="1" s="1"/>
  <c r="H5" i="1" s="1"/>
  <c r="D11" i="1"/>
  <c r="E11" i="1" s="1"/>
  <c r="F11" i="1" s="1"/>
  <c r="G11" i="1" s="1"/>
  <c r="D13" i="1"/>
  <c r="E13" i="1" s="1"/>
  <c r="F13" i="1" s="1"/>
  <c r="G13" i="1" s="1"/>
  <c r="H13" i="1" s="1"/>
  <c r="D14" i="1"/>
  <c r="E14" i="1" s="1"/>
  <c r="F14" i="1" s="1"/>
  <c r="G14" i="1" s="1"/>
  <c r="H15" i="1" l="1"/>
  <c r="J15" i="1" s="1"/>
  <c r="K15" i="1" s="1"/>
  <c r="L15" i="1" s="1"/>
  <c r="M15" i="1" s="1"/>
  <c r="N15" i="1" s="1"/>
  <c r="O15" i="1" s="1"/>
  <c r="H7" i="1"/>
  <c r="J7" i="1" s="1"/>
  <c r="K7" i="1" s="1"/>
  <c r="L7" i="1" s="1"/>
  <c r="M7" i="1" s="1"/>
  <c r="N7" i="1" s="1"/>
  <c r="O7" i="1" s="1"/>
  <c r="H10" i="1"/>
  <c r="J10" i="1" s="1"/>
  <c r="K10" i="1" s="1"/>
  <c r="L10" i="1" s="1"/>
  <c r="M10" i="1" s="1"/>
  <c r="N10" i="1" s="1"/>
  <c r="O10" i="1" s="1"/>
  <c r="H14" i="1"/>
  <c r="J14" i="1" s="1"/>
  <c r="K14" i="1" s="1"/>
  <c r="L14" i="1" s="1"/>
  <c r="M14" i="1" s="1"/>
  <c r="N14" i="1" s="1"/>
  <c r="O14" i="1" s="1"/>
  <c r="H11" i="1"/>
  <c r="J11" i="1" s="1"/>
  <c r="K11" i="1" s="1"/>
  <c r="H16" i="1"/>
  <c r="J16" i="1" s="1"/>
  <c r="K16" i="1" s="1"/>
  <c r="L16" i="1" s="1"/>
  <c r="M16" i="1" s="1"/>
  <c r="N16" i="1" s="1"/>
  <c r="O16" i="1" s="1"/>
  <c r="H8" i="1"/>
  <c r="J8" i="1" s="1"/>
  <c r="K8" i="1" s="1"/>
  <c r="L8" i="1" s="1"/>
  <c r="M8" i="1" s="1"/>
  <c r="N8" i="1" s="1"/>
  <c r="O8" i="1" s="1"/>
  <c r="J6" i="1"/>
  <c r="K6" i="1" s="1"/>
  <c r="J13" i="1"/>
  <c r="K13" i="1" s="1"/>
  <c r="L13" i="1" s="1"/>
  <c r="M13" i="1" s="1"/>
  <c r="N13" i="1" s="1"/>
  <c r="O13" i="1" s="1"/>
  <c r="J12" i="1"/>
  <c r="K12" i="1" s="1"/>
  <c r="L12" i="1" s="1"/>
  <c r="M12" i="1" s="1"/>
  <c r="N12" i="1" s="1"/>
  <c r="O12" i="1" s="1"/>
  <c r="J17" i="1"/>
  <c r="K17" i="1" s="1"/>
  <c r="L17" i="1" s="1"/>
  <c r="M17" i="1" s="1"/>
  <c r="N17" i="1" s="1"/>
  <c r="O17" i="1" s="1"/>
  <c r="J9" i="1"/>
  <c r="K9" i="1" s="1"/>
  <c r="L9" i="1" s="1"/>
  <c r="M9" i="1" s="1"/>
  <c r="N9" i="1" s="1"/>
  <c r="O9" i="1" s="1"/>
  <c r="J5" i="1"/>
  <c r="K5" i="1" s="1"/>
  <c r="L5" i="1" s="1"/>
  <c r="M5" i="1" s="1"/>
  <c r="N5" i="1" s="1"/>
  <c r="L6" i="1" l="1"/>
  <c r="M6" i="1" s="1"/>
  <c r="N6" i="1" s="1"/>
  <c r="O6" i="1" s="1"/>
  <c r="L11" i="1"/>
  <c r="M11" i="1" s="1"/>
  <c r="N11" i="1" s="1"/>
  <c r="O11" i="1" s="1"/>
  <c r="O5" i="1"/>
</calcChain>
</file>

<file path=xl/sharedStrings.xml><?xml version="1.0" encoding="utf-8"?>
<sst xmlns="http://schemas.openxmlformats.org/spreadsheetml/2006/main" count="23" uniqueCount="23">
  <si>
    <t>NTC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</si>
  <si>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</si>
  <si>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</si>
  <si>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</si>
  <si>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</si>
  <si>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</si>
  <si>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</si>
  <si>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</si>
  <si>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</si>
  <si>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</si>
  <si>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</si>
  <si>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</si>
  <si>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</si>
  <si>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R/Ro</t>
  </si>
  <si>
    <t>Log</t>
  </si>
  <si>
    <t>120°</t>
  </si>
  <si>
    <t>Volt</t>
  </si>
  <si>
    <t>Vorwiderstand</t>
  </si>
  <si>
    <t>USS</t>
  </si>
  <si>
    <t>Temp</t>
  </si>
  <si>
    <t>R Gesamt</t>
  </si>
  <si>
    <t>NTC Ergebniss</t>
  </si>
  <si>
    <t>Temp Ergebniss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</si>
</sst>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1" fontId="1" fillId="6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E20" sqref="E20"/>
    </sheetView>
  </sheetViews>
  <sheetFormatPr baseColWidth="10" defaultRowHeight="15" x14ac:dyDescent="0.25"/>
  <cols>
    <col min="1" max="1" width="10.42578125" customWidth="1"/>
    <col min="2" max="2" width="9.140625" customWidth="1"/>
    <col min="9" max="9" width="4.42578125" customWidth="1"/>
    <col min="11" max="11" width="11.85546875" customWidth="1"/>
  </cols>
  <sheetData>
    <row r="1" spans="1:15" x14ac:dyDescent="0.25">
      <c r="A1" t="s">
        <v>18</v>
      </c>
      <c r="B1" t="s">
        <v>17</v>
      </c>
      <c r="K1" t="s">
        <v>14</v>
      </c>
    </row>
    <row r="2" spans="1:15" ht="26.25" x14ac:dyDescent="0.4">
      <c r="A2" s="2">
        <v>15</v>
      </c>
      <c r="B2" s="2">
        <v>20</v>
      </c>
      <c r="K2" s="6">
        <v>1864</v>
      </c>
      <c r="L2" s="1"/>
    </row>
    <row r="3" spans="1:15" x14ac:dyDescent="0.25">
      <c r="L3" s="1"/>
    </row>
    <row r="4" spans="1:15" x14ac:dyDescent="0.25">
      <c r="A4" t="s">
        <v>19</v>
      </c>
      <c r="B4" t="s">
        <v>0</v>
      </c>
      <c r="C4" t="s">
        <v>20</v>
      </c>
      <c r="E4" t="s">
        <v>16</v>
      </c>
      <c r="H4" t="s">
        <v>21</v>
      </c>
      <c r="J4" t="s">
        <v>13</v>
      </c>
      <c r="O4" t="s">
        <v>22</v>
      </c>
    </row>
    <row r="5" spans="1:15" x14ac:dyDescent="0.25">
      <c r="A5" t="s">
        <v>1</v>
      </c>
      <c r="B5" s="5">
        <v>70.2</v>
      </c>
      <c r="C5">
        <f>B5+B$2</f>
        <v>90.2</v>
      </c>
      <c r="D5">
        <f>A$2/C5</f>
        <v>0.16629711751662971</v>
      </c>
      <c r="E5">
        <f>D5*B5</f>
        <v>11.674057649667406</v>
      </c>
      <c r="F5">
        <f>A$2-E5</f>
        <v>3.3259423503325944</v>
      </c>
      <c r="G5">
        <f>F5/E5</f>
        <v>0.28490028490028491</v>
      </c>
      <c r="H5" s="4">
        <f>B$2/G5</f>
        <v>70.2</v>
      </c>
      <c r="J5">
        <f>H5/20</f>
        <v>3.5100000000000002</v>
      </c>
      <c r="K5">
        <f>LOG(J5)</f>
        <v>0.54530711646582408</v>
      </c>
      <c r="L5">
        <f>K5/K$2</f>
        <v>2.9254673630140778E-4</v>
      </c>
      <c r="M5">
        <f>L5+(1/298.15)</f>
        <v>3.646563170981938E-3</v>
      </c>
      <c r="N5">
        <f>1/M5</f>
        <v>274.23081765253562</v>
      </c>
      <c r="O5" s="3">
        <f>N5-273.15</f>
        <v>1.080817652535643</v>
      </c>
    </row>
    <row r="6" spans="1:15" x14ac:dyDescent="0.25">
      <c r="A6" t="s">
        <v>2</v>
      </c>
      <c r="B6" s="5">
        <v>41.56</v>
      </c>
      <c r="C6">
        <f>B6+B$2</f>
        <v>61.56</v>
      </c>
      <c r="D6">
        <f>A$2/C6</f>
        <v>0.24366471734892786</v>
      </c>
      <c r="E6">
        <f>D6*B6</f>
        <v>10.126705653021443</v>
      </c>
      <c r="F6">
        <f>A$2-E6</f>
        <v>4.8732943469785575</v>
      </c>
      <c r="G6">
        <f>F6/E6</f>
        <v>0.48123195380173245</v>
      </c>
      <c r="H6" s="4">
        <f>B$2/G6</f>
        <v>41.56</v>
      </c>
      <c r="J6">
        <f t="shared" ref="J6:J16" si="0">H6/20</f>
        <v>2.0780000000000003</v>
      </c>
      <c r="K6">
        <f t="shared" ref="K6:K17" si="1">LOG(J6)</f>
        <v>0.31764554322115868</v>
      </c>
      <c r="L6">
        <f>K6/K$2</f>
        <v>1.7041069915298213E-4</v>
      </c>
      <c r="M6">
        <f t="shared" ref="M6:M17" si="2">L6+(1/298.15)</f>
        <v>3.5244271338335125E-3</v>
      </c>
      <c r="N6">
        <f t="shared" ref="N6:N17" si="3">1/M6</f>
        <v>283.73405436596499</v>
      </c>
      <c r="O6" s="3">
        <f t="shared" ref="O6:O17" si="4">N6-273.15</f>
        <v>10.584054365965017</v>
      </c>
    </row>
    <row r="7" spans="1:15" x14ac:dyDescent="0.25">
      <c r="A7" t="s">
        <v>3</v>
      </c>
      <c r="B7" s="5">
        <v>25.35</v>
      </c>
      <c r="C7">
        <f>B7+B$2</f>
        <v>45.35</v>
      </c>
      <c r="D7">
        <f>A$2/C7</f>
        <v>0.33076074972436603</v>
      </c>
      <c r="E7">
        <f>D7*B7</f>
        <v>8.3847850055126791</v>
      </c>
      <c r="F7">
        <f>A$2-E7</f>
        <v>6.6152149944873209</v>
      </c>
      <c r="G7">
        <f>F7/E7</f>
        <v>0.78895463510848129</v>
      </c>
      <c r="H7" s="4">
        <f>B$2/G7</f>
        <v>25.349999999999998</v>
      </c>
      <c r="J7">
        <f t="shared" si="0"/>
        <v>1.2674999999999998</v>
      </c>
      <c r="K7">
        <f t="shared" si="1"/>
        <v>0.10294796800537354</v>
      </c>
      <c r="L7">
        <f>K7/K$2</f>
        <v>5.5229596569406406E-5</v>
      </c>
      <c r="M7">
        <f t="shared" si="2"/>
        <v>3.4092460312499366E-3</v>
      </c>
      <c r="N7">
        <f t="shared" si="3"/>
        <v>293.3199865406512</v>
      </c>
      <c r="O7" s="3">
        <f t="shared" si="4"/>
        <v>20.169986540651223</v>
      </c>
    </row>
    <row r="8" spans="1:15" x14ac:dyDescent="0.25">
      <c r="A8" t="s">
        <v>4</v>
      </c>
      <c r="B8" s="5">
        <v>15.89</v>
      </c>
      <c r="C8">
        <f>B8+B$2</f>
        <v>35.89</v>
      </c>
      <c r="D8">
        <f>A$2/C8</f>
        <v>0.41794371691278909</v>
      </c>
      <c r="E8">
        <f>D8*B8</f>
        <v>6.6411256617442191</v>
      </c>
      <c r="F8">
        <f>A$2-E8</f>
        <v>8.3588743382557809</v>
      </c>
      <c r="G8">
        <f>F8/E8</f>
        <v>1.2586532410320954</v>
      </c>
      <c r="H8" s="4">
        <f>B$2/G8</f>
        <v>15.890000000000002</v>
      </c>
      <c r="J8">
        <f t="shared" si="0"/>
        <v>0.7945000000000001</v>
      </c>
      <c r="K8">
        <f t="shared" si="1"/>
        <v>-9.9906098456601589E-2</v>
      </c>
      <c r="L8">
        <f>K8/K$2</f>
        <v>-5.3597692305043773E-5</v>
      </c>
      <c r="M8">
        <f t="shared" si="2"/>
        <v>3.3004187423754864E-3</v>
      </c>
      <c r="N8">
        <f t="shared" si="3"/>
        <v>302.99185590015372</v>
      </c>
      <c r="O8" s="3">
        <f t="shared" si="4"/>
        <v>29.841855900153746</v>
      </c>
    </row>
    <row r="9" spans="1:15" x14ac:dyDescent="0.25">
      <c r="A9" t="s">
        <v>5</v>
      </c>
      <c r="B9" s="5">
        <v>10.210000000000001</v>
      </c>
      <c r="C9">
        <f>B9+B$2</f>
        <v>30.21</v>
      </c>
      <c r="D9">
        <f>A$2/C9</f>
        <v>0.49652432969215488</v>
      </c>
      <c r="E9">
        <f>D9*B9</f>
        <v>5.0695134061569016</v>
      </c>
      <c r="F9">
        <f>A$2-E9</f>
        <v>9.9304865938430993</v>
      </c>
      <c r="G9">
        <f>F9/E9</f>
        <v>1.9588638589618024</v>
      </c>
      <c r="H9" s="4">
        <f>B$2/G9</f>
        <v>10.209999999999999</v>
      </c>
      <c r="J9">
        <f t="shared" si="0"/>
        <v>0.51049999999999995</v>
      </c>
      <c r="K9">
        <f t="shared" si="1"/>
        <v>-0.29200425357707099</v>
      </c>
      <c r="L9">
        <f>K9/K$2</f>
        <v>-1.5665464247696941E-4</v>
      </c>
      <c r="M9">
        <f t="shared" si="2"/>
        <v>3.1973617922035607E-3</v>
      </c>
      <c r="N9">
        <f t="shared" si="3"/>
        <v>312.75785006200977</v>
      </c>
      <c r="O9" s="3">
        <f t="shared" si="4"/>
        <v>39.607850062009788</v>
      </c>
    </row>
    <row r="10" spans="1:15" x14ac:dyDescent="0.25">
      <c r="A10" t="s">
        <v>6</v>
      </c>
      <c r="B10" s="5">
        <v>6.72</v>
      </c>
      <c r="C10">
        <f>B10+B$2</f>
        <v>26.72</v>
      </c>
      <c r="D10">
        <f>A$2/C10</f>
        <v>0.56137724550898205</v>
      </c>
      <c r="E10">
        <f>D10*B10</f>
        <v>3.772455089820359</v>
      </c>
      <c r="F10">
        <f>A$2-E10</f>
        <v>11.227544910179642</v>
      </c>
      <c r="G10">
        <f>F10/E10</f>
        <v>2.9761904761904767</v>
      </c>
      <c r="H10" s="4">
        <f>B$2/G10</f>
        <v>6.7199999999999989</v>
      </c>
      <c r="J10">
        <f t="shared" si="0"/>
        <v>0.33599999999999997</v>
      </c>
      <c r="K10">
        <f t="shared" si="1"/>
        <v>-0.47366072261015602</v>
      </c>
      <c r="L10">
        <f>K10/K$2</f>
        <v>-2.5410982972647853E-4</v>
      </c>
      <c r="M10">
        <f t="shared" si="2"/>
        <v>3.0999066049540516E-3</v>
      </c>
      <c r="N10">
        <f t="shared" si="3"/>
        <v>322.59036398124726</v>
      </c>
      <c r="O10" s="3">
        <f t="shared" si="4"/>
        <v>49.440363981247287</v>
      </c>
    </row>
    <row r="11" spans="1:15" x14ac:dyDescent="0.25">
      <c r="A11" t="s">
        <v>7</v>
      </c>
      <c r="B11" s="5">
        <v>4.5199999999999996</v>
      </c>
      <c r="C11">
        <f>B11+B$2</f>
        <v>24.52</v>
      </c>
      <c r="D11">
        <f>A$2/C11</f>
        <v>0.61174551386623166</v>
      </c>
      <c r="E11">
        <f>D11*B11</f>
        <v>2.7650897226753668</v>
      </c>
      <c r="F11">
        <f>A$2-E11</f>
        <v>12.234910277324634</v>
      </c>
      <c r="G11">
        <f>F11/E11</f>
        <v>4.4247787610619476</v>
      </c>
      <c r="H11" s="4">
        <f>B$2/G11</f>
        <v>4.5199999999999996</v>
      </c>
      <c r="J11">
        <f t="shared" si="0"/>
        <v>0.22599999999999998</v>
      </c>
      <c r="K11">
        <f t="shared" si="1"/>
        <v>-0.64589156085259913</v>
      </c>
      <c r="L11">
        <f>K11/K$2</f>
        <v>-3.4650834809688794E-4</v>
      </c>
      <c r="M11">
        <f t="shared" si="2"/>
        <v>3.0075080865836425E-3</v>
      </c>
      <c r="N11">
        <f t="shared" si="3"/>
        <v>332.50118410685405</v>
      </c>
      <c r="O11" s="3">
        <f t="shared" si="4"/>
        <v>59.351184106854078</v>
      </c>
    </row>
    <row r="12" spans="1:15" x14ac:dyDescent="0.25">
      <c r="A12" t="s">
        <v>8</v>
      </c>
      <c r="B12" s="5">
        <v>3.1</v>
      </c>
      <c r="C12">
        <f>B12+B$2</f>
        <v>23.1</v>
      </c>
      <c r="D12">
        <f>A$2/C12</f>
        <v>0.64935064935064934</v>
      </c>
      <c r="E12">
        <f>D12*B12</f>
        <v>2.0129870129870131</v>
      </c>
      <c r="F12">
        <f>A$2-E12</f>
        <v>12.987012987012987</v>
      </c>
      <c r="G12">
        <f>F12/E12</f>
        <v>6.4516129032258061</v>
      </c>
      <c r="H12" s="4">
        <f>B$2/G12</f>
        <v>3.1</v>
      </c>
      <c r="J12">
        <f t="shared" si="0"/>
        <v>0.155</v>
      </c>
      <c r="K12">
        <f t="shared" si="1"/>
        <v>-0.8096683018297085</v>
      </c>
      <c r="L12">
        <f>K12/K$2</f>
        <v>-4.3437140656100244E-4</v>
      </c>
      <c r="M12">
        <f t="shared" si="2"/>
        <v>2.9196450281195278E-3</v>
      </c>
      <c r="N12">
        <f t="shared" si="3"/>
        <v>342.50739057962659</v>
      </c>
      <c r="O12" s="3">
        <f t="shared" si="4"/>
        <v>69.35739057962661</v>
      </c>
    </row>
    <row r="13" spans="1:15" x14ac:dyDescent="0.25">
      <c r="A13" t="s">
        <v>9</v>
      </c>
      <c r="B13" s="5">
        <v>2.12</v>
      </c>
      <c r="C13">
        <f>B13+B$2</f>
        <v>22.12</v>
      </c>
      <c r="D13">
        <f>A$2/C13</f>
        <v>0.67811934900542492</v>
      </c>
      <c r="E13">
        <f>D13*B13</f>
        <v>1.4376130198915009</v>
      </c>
      <c r="F13">
        <f>A$2-E13</f>
        <v>13.562386980108499</v>
      </c>
      <c r="G13">
        <f>F13/E13</f>
        <v>9.433962264150944</v>
      </c>
      <c r="H13" s="4">
        <f>B$2/G13</f>
        <v>2.1199999999999997</v>
      </c>
      <c r="J13">
        <f t="shared" si="0"/>
        <v>0.10599999999999998</v>
      </c>
      <c r="K13">
        <f t="shared" si="1"/>
        <v>-0.97469413473522981</v>
      </c>
      <c r="L13">
        <f>K13/K$2</f>
        <v>-5.2290457872061682E-4</v>
      </c>
      <c r="M13">
        <f t="shared" si="2"/>
        <v>2.8311118559599135E-3</v>
      </c>
      <c r="N13">
        <f t="shared" si="3"/>
        <v>353.21811743144326</v>
      </c>
      <c r="O13" s="3">
        <f t="shared" si="4"/>
        <v>80.068117431443284</v>
      </c>
    </row>
    <row r="14" spans="1:15" x14ac:dyDescent="0.25">
      <c r="A14" t="s">
        <v>10</v>
      </c>
      <c r="B14" s="5">
        <v>1.54</v>
      </c>
      <c r="C14">
        <f>B14+B$2</f>
        <v>21.54</v>
      </c>
      <c r="D14">
        <f>A$2/C14</f>
        <v>0.69637883008356549</v>
      </c>
      <c r="E14">
        <f>D14*B14</f>
        <v>1.0724233983286908</v>
      </c>
      <c r="F14">
        <f>A$2-E14</f>
        <v>13.927576601671309</v>
      </c>
      <c r="G14">
        <f>F14/E14</f>
        <v>12.987012987012987</v>
      </c>
      <c r="H14" s="4">
        <f>B$2/G14</f>
        <v>1.54</v>
      </c>
      <c r="J14">
        <f t="shared" si="0"/>
        <v>7.6999999999999999E-2</v>
      </c>
      <c r="K14">
        <f t="shared" si="1"/>
        <v>-1.1135092748275182</v>
      </c>
      <c r="L14">
        <f>K14/K$2</f>
        <v>-5.9737622040102907E-4</v>
      </c>
      <c r="M14">
        <f t="shared" si="2"/>
        <v>2.7566402142795011E-3</v>
      </c>
      <c r="N14">
        <f t="shared" si="3"/>
        <v>362.76043381358289</v>
      </c>
      <c r="O14" s="3">
        <f t="shared" si="4"/>
        <v>89.610433813582915</v>
      </c>
    </row>
    <row r="15" spans="1:15" x14ac:dyDescent="0.25">
      <c r="A15" t="s">
        <v>11</v>
      </c>
      <c r="B15" s="5">
        <v>1.1200000000000001</v>
      </c>
      <c r="C15">
        <f>B15+B$2</f>
        <v>21.12</v>
      </c>
      <c r="D15">
        <f>A$2/C15</f>
        <v>0.71022727272727271</v>
      </c>
      <c r="E15">
        <f>D15*B15</f>
        <v>0.79545454545454553</v>
      </c>
      <c r="F15">
        <f>A$2-E15</f>
        <v>14.204545454545455</v>
      </c>
      <c r="G15">
        <f>F15/E15</f>
        <v>17.857142857142858</v>
      </c>
      <c r="H15" s="4">
        <f>B$2/G15</f>
        <v>1.1199999999999999</v>
      </c>
      <c r="J15">
        <f t="shared" si="0"/>
        <v>5.5999999999999994E-2</v>
      </c>
      <c r="K15">
        <f t="shared" si="1"/>
        <v>-1.2518119729937995</v>
      </c>
      <c r="L15">
        <f>K15/K$2</f>
        <v>-6.7157294688508559E-4</v>
      </c>
      <c r="M15">
        <f t="shared" si="2"/>
        <v>2.6824434877954447E-3</v>
      </c>
      <c r="N15">
        <f t="shared" si="3"/>
        <v>372.7944333402699</v>
      </c>
      <c r="O15" s="3">
        <f t="shared" si="4"/>
        <v>99.644433340269927</v>
      </c>
    </row>
    <row r="16" spans="1:15" x14ac:dyDescent="0.25">
      <c r="A16" t="s">
        <v>12</v>
      </c>
      <c r="B16" s="5">
        <v>0.82</v>
      </c>
      <c r="C16">
        <f>B16+B$2</f>
        <v>20.82</v>
      </c>
      <c r="D16">
        <f>A$2/C16</f>
        <v>0.72046109510086453</v>
      </c>
      <c r="E16">
        <f>D16*B16</f>
        <v>0.59077809798270886</v>
      </c>
      <c r="F16">
        <f>A$2-E16</f>
        <v>14.409221902017292</v>
      </c>
      <c r="G16">
        <f>F16/E16</f>
        <v>24.390243902439028</v>
      </c>
      <c r="H16" s="4">
        <f>B$2/G16</f>
        <v>0.81999999999999984</v>
      </c>
      <c r="J16">
        <f t="shared" si="0"/>
        <v>4.0999999999999995E-2</v>
      </c>
      <c r="K16">
        <f t="shared" si="1"/>
        <v>-1.3872161432802645</v>
      </c>
      <c r="L16">
        <f>K16/K$2</f>
        <v>-7.4421466914177279E-4</v>
      </c>
      <c r="M16">
        <f t="shared" si="2"/>
        <v>2.6098017655387575E-3</v>
      </c>
      <c r="N16">
        <f t="shared" si="3"/>
        <v>383.17086500765845</v>
      </c>
      <c r="O16" s="3">
        <f t="shared" si="4"/>
        <v>110.02086500765847</v>
      </c>
    </row>
    <row r="17" spans="1:15" x14ac:dyDescent="0.25">
      <c r="A17" t="s">
        <v>15</v>
      </c>
      <c r="B17" s="5">
        <v>0.61</v>
      </c>
      <c r="C17">
        <f>B17+B$2</f>
        <v>20.61</v>
      </c>
      <c r="D17">
        <f>A$2/C17</f>
        <v>0.72780203784570596</v>
      </c>
      <c r="E17">
        <f>D17*B17</f>
        <v>0.44395924308588064</v>
      </c>
      <c r="F17">
        <f>A$2-E17</f>
        <v>14.55604075691412</v>
      </c>
      <c r="G17">
        <f>F17/E17</f>
        <v>32.786885245901644</v>
      </c>
      <c r="H17" s="4">
        <f>B$2/G17</f>
        <v>0.60999999999999988</v>
      </c>
      <c r="J17">
        <f t="shared" ref="J17" si="5">H17/20</f>
        <v>3.0499999999999992E-2</v>
      </c>
      <c r="K17">
        <f t="shared" si="1"/>
        <v>-1.5157001606532143</v>
      </c>
      <c r="L17">
        <f>K17/K$2</f>
        <v>-8.1314386301138111E-4</v>
      </c>
      <c r="M17">
        <f t="shared" si="2"/>
        <v>2.5408725716691491E-3</v>
      </c>
      <c r="N17">
        <f t="shared" si="3"/>
        <v>393.5655849687418</v>
      </c>
      <c r="O17" s="3">
        <f t="shared" si="4"/>
        <v>120.41558496874183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Ottcri</dc:creator>
  <cp:lastModifiedBy>Ottcri</cp:lastModifiedBy>
  <dcterms:created xsi:type="dcterms:W3CDTF">2017-09-20T12:38:54Z</dcterms:created>
  <dcterms:modified xsi:type="dcterms:W3CDTF">2017-09-30T13:55:54Z</dcterms:modified>
</cp:coreProperties>
</file>